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Sheet1" sheetId="1" r:id="rId1"/>
  </sheets>
  <definedNames>
    <definedName name="_xlnm._FilterDatabase" localSheetId="0" hidden="1">Sheet1!$A$2:$S$16</definedName>
  </definedNames>
  <calcPr calcId="144525"/>
</workbook>
</file>

<file path=xl/sharedStrings.xml><?xml version="1.0" encoding="utf-8"?>
<sst xmlns="http://schemas.openxmlformats.org/spreadsheetml/2006/main" count="28">
  <si>
    <t>附件10</t>
  </si>
  <si>
    <t>翁源县2020年社会保险基金预算收支总表</t>
  </si>
  <si>
    <t xml:space="preserve"> </t>
  </si>
  <si>
    <t>单位：万元</t>
  </si>
  <si>
    <t>项  目</t>
  </si>
  <si>
    <t>2020年收入</t>
  </si>
  <si>
    <t>2020年支出</t>
  </si>
  <si>
    <t>本年收支结余</t>
  </si>
  <si>
    <t>上年结余</t>
  </si>
  <si>
    <t>年末滚存结余</t>
  </si>
  <si>
    <t>备注</t>
  </si>
  <si>
    <t>2020年年初预算数</t>
  </si>
  <si>
    <t>对比调减</t>
  </si>
  <si>
    <t>2020年调整后</t>
  </si>
  <si>
    <t>比年初预算增长</t>
  </si>
  <si>
    <t>一、企业职工基本养老保险</t>
  </si>
  <si>
    <t>省级统筹</t>
  </si>
  <si>
    <t>二、城乡居民基本养老保险</t>
  </si>
  <si>
    <t>三、城乡居民基本医疗保险</t>
  </si>
  <si>
    <t>市级统筹</t>
  </si>
  <si>
    <t>四、城镇职工基本医疗（含其他医疗保险）</t>
  </si>
  <si>
    <t>五、失业保险</t>
  </si>
  <si>
    <t>六、工伤保险</t>
  </si>
  <si>
    <t>七、生育保险</t>
  </si>
  <si>
    <t>八、职业年金</t>
  </si>
  <si>
    <t>九、改革后机关事业单位基本养老保险</t>
  </si>
  <si>
    <t>十、改革前机关事业单位基本养老保险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</si>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</sst>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0"/>
      <color indexed="8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31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3" fontId="8" fillId="0" borderId="2" xfId="0" applyNumberFormat="1" applyFont="1" applyFill="1" applyBorder="1" applyAlignment="1">
      <alignment horizontal="center" vertical="center"/>
    </xf>
    <xf numFmtId="43" fontId="8" fillId="0" borderId="3" xfId="0" applyNumberFormat="1" applyFont="1" applyFill="1" applyBorder="1" applyAlignment="1">
      <alignment horizontal="center" vertical="center"/>
    </xf>
    <xf numFmtId="43" fontId="8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3" fontId="8" fillId="0" borderId="6" xfId="0" applyNumberFormat="1" applyFont="1" applyFill="1" applyBorder="1" applyAlignment="1">
      <alignment horizontal="center" vertical="center" wrapText="1"/>
    </xf>
    <xf numFmtId="43" fontId="8" fillId="0" borderId="5" xfId="0" applyNumberFormat="1" applyFont="1" applyFill="1" applyBorder="1" applyAlignment="1">
      <alignment horizontal="center" vertical="center" wrapText="1"/>
    </xf>
    <xf numFmtId="43" fontId="8" fillId="0" borderId="6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right" vertical="center"/>
    </xf>
    <xf numFmtId="9" fontId="10" fillId="0" borderId="1" xfId="0" applyNumberFormat="1" applyFont="1" applyFill="1" applyBorder="1" applyAlignment="1">
      <alignment horizontal="right" vertical="center"/>
    </xf>
    <xf numFmtId="177" fontId="10" fillId="0" borderId="5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9" fontId="8" fillId="0" borderId="1" xfId="0" applyNumberFormat="1" applyFont="1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43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6" fontId="10" fillId="0" borderId="1" xfId="8" applyNumberFormat="1" applyFont="1" applyFill="1" applyBorder="1" applyAlignment="1">
      <alignment horizontal="center" vertical="center" wrapText="1"/>
    </xf>
    <xf numFmtId="176" fontId="10" fillId="0" borderId="1" xfId="8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topLeftCell="A10" workbookViewId="0">
      <selection activeCell="D17" sqref="D17"/>
    </sheetView>
  </sheetViews>
  <sheetFormatPr defaultColWidth="9" defaultRowHeight="14"/>
  <cols>
    <col min="1" max="1" width="16.5" style="2" customWidth="1"/>
    <col min="2" max="3" width="12.2545454545455" style="4" customWidth="1"/>
    <col min="4" max="5" width="11.5" style="4" customWidth="1"/>
    <col min="6" max="6" width="12.6363636363636" style="4" customWidth="1"/>
    <col min="7" max="7" width="12.6272727272727" style="4" customWidth="1"/>
    <col min="8" max="9" width="11.6272727272727" style="4" customWidth="1"/>
    <col min="10" max="10" width="11.5" style="4" customWidth="1"/>
    <col min="11" max="11" width="13.1818181818182" style="4" customWidth="1"/>
    <col min="12" max="13" width="12.1272727272727" style="4" customWidth="1"/>
    <col min="14" max="14" width="11.7545454545455" style="4" customWidth="1"/>
    <col min="15" max="15" width="13.2727272727273" style="4" customWidth="1"/>
    <col min="16" max="18" width="11.7545454545455" style="4" customWidth="1"/>
    <col min="19" max="19" width="6.72727272727273" style="5" customWidth="1"/>
    <col min="20" max="16384" width="9" style="3"/>
  </cols>
  <sheetData>
    <row r="1" ht="15" spans="1:3">
      <c r="A1" s="6" t="s">
        <v>0</v>
      </c>
      <c r="C1" s="7"/>
    </row>
    <row r="2" ht="59.1" customHeight="1" spans="1:19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12.95" customHeight="1" spans="1:19">
      <c r="A3" s="10" t="s">
        <v>2</v>
      </c>
      <c r="B3" s="11"/>
      <c r="C3" s="11"/>
      <c r="D3" s="12"/>
      <c r="E3" s="12"/>
      <c r="F3" s="12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31" t="s">
        <v>3</v>
      </c>
    </row>
    <row r="4" s="1" customFormat="1" ht="12.95" customHeight="1" spans="1:19">
      <c r="A4" s="13" t="s">
        <v>4</v>
      </c>
      <c r="B4" s="14" t="s">
        <v>5</v>
      </c>
      <c r="C4" s="15"/>
      <c r="D4" s="15"/>
      <c r="E4" s="16"/>
      <c r="F4" s="15" t="s">
        <v>6</v>
      </c>
      <c r="G4" s="15"/>
      <c r="H4" s="15"/>
      <c r="I4" s="15"/>
      <c r="J4" s="15" t="s">
        <v>7</v>
      </c>
      <c r="K4" s="15"/>
      <c r="L4" s="15"/>
      <c r="M4" s="15"/>
      <c r="N4" s="14" t="s">
        <v>8</v>
      </c>
      <c r="O4" s="15"/>
      <c r="P4" s="15"/>
      <c r="Q4" s="16"/>
      <c r="R4" s="32" t="s">
        <v>9</v>
      </c>
      <c r="S4" s="33" t="s">
        <v>10</v>
      </c>
    </row>
    <row r="5" s="2" customFormat="1" ht="36" customHeight="1" spans="1:19">
      <c r="A5" s="17"/>
      <c r="B5" s="18" t="s">
        <v>11</v>
      </c>
      <c r="C5" s="18" t="s">
        <v>12</v>
      </c>
      <c r="D5" s="19" t="s">
        <v>13</v>
      </c>
      <c r="E5" s="20" t="s">
        <v>14</v>
      </c>
      <c r="F5" s="18" t="s">
        <v>11</v>
      </c>
      <c r="G5" s="21" t="s">
        <v>12</v>
      </c>
      <c r="H5" s="19" t="s">
        <v>13</v>
      </c>
      <c r="I5" s="20" t="s">
        <v>14</v>
      </c>
      <c r="J5" s="18" t="s">
        <v>11</v>
      </c>
      <c r="K5" s="18" t="s">
        <v>12</v>
      </c>
      <c r="L5" s="19" t="s">
        <v>13</v>
      </c>
      <c r="M5" s="20" t="s">
        <v>14</v>
      </c>
      <c r="N5" s="21" t="s">
        <v>11</v>
      </c>
      <c r="O5" s="21" t="s">
        <v>12</v>
      </c>
      <c r="P5" s="21" t="s">
        <v>13</v>
      </c>
      <c r="Q5" s="20" t="s">
        <v>14</v>
      </c>
      <c r="R5" s="18"/>
      <c r="S5" s="33"/>
    </row>
    <row r="6" s="3" customFormat="1" ht="42" customHeight="1" spans="1:19">
      <c r="A6" s="22" t="s">
        <v>15</v>
      </c>
      <c r="B6" s="23">
        <v>26718.94</v>
      </c>
      <c r="C6" s="23">
        <f t="shared" ref="C6:C16" si="0">D6-B6</f>
        <v>-26718.94</v>
      </c>
      <c r="D6" s="23">
        <v>0</v>
      </c>
      <c r="E6" s="24">
        <f t="shared" ref="E6:E16" si="1">C6/B6</f>
        <v>-1</v>
      </c>
      <c r="F6" s="23">
        <v>26496.16</v>
      </c>
      <c r="G6" s="25">
        <f t="shared" ref="G6:G16" si="2">H6-F6</f>
        <v>-26496.16</v>
      </c>
      <c r="H6" s="23">
        <v>0</v>
      </c>
      <c r="I6" s="24">
        <f t="shared" ref="I6:I16" si="3">G6/F6</f>
        <v>-1</v>
      </c>
      <c r="J6" s="23">
        <f t="shared" ref="J6:J16" si="4">B6-F6</f>
        <v>222.779999999999</v>
      </c>
      <c r="K6" s="23">
        <f t="shared" ref="K6:K16" si="5">C6-G6</f>
        <v>-222.779999999999</v>
      </c>
      <c r="L6" s="23">
        <f t="shared" ref="L6:L15" si="6">D6-H6</f>
        <v>0</v>
      </c>
      <c r="M6" s="24">
        <f t="shared" ref="M6:M16" si="7">K6/J6</f>
        <v>-1</v>
      </c>
      <c r="N6" s="23">
        <v>114.47</v>
      </c>
      <c r="O6" s="23">
        <f t="shared" ref="O6:O16" si="8">P6-N6</f>
        <v>-114.47</v>
      </c>
      <c r="P6" s="23">
        <v>0</v>
      </c>
      <c r="Q6" s="24">
        <f t="shared" ref="Q6:Q16" si="9">O6/N6</f>
        <v>-1</v>
      </c>
      <c r="R6" s="23">
        <f>L6+P6</f>
        <v>0</v>
      </c>
      <c r="S6" s="34" t="s">
        <v>16</v>
      </c>
    </row>
    <row r="7" s="3" customFormat="1" ht="47.1" customHeight="1" spans="1:19">
      <c r="A7" s="26" t="s">
        <v>17</v>
      </c>
      <c r="B7" s="23">
        <v>14554.94</v>
      </c>
      <c r="C7" s="23">
        <f t="shared" si="0"/>
        <v>389.789999999999</v>
      </c>
      <c r="D7" s="23">
        <v>14944.73</v>
      </c>
      <c r="E7" s="24">
        <f t="shared" si="1"/>
        <v>0.0267805982023972</v>
      </c>
      <c r="F7" s="23">
        <v>12677.2</v>
      </c>
      <c r="G7" s="25">
        <f t="shared" si="2"/>
        <v>-846.130000000001</v>
      </c>
      <c r="H7" s="23">
        <v>11831.07</v>
      </c>
      <c r="I7" s="24">
        <f t="shared" si="3"/>
        <v>-0.0667442337424669</v>
      </c>
      <c r="J7" s="23">
        <f t="shared" si="4"/>
        <v>1877.74</v>
      </c>
      <c r="K7" s="23">
        <f t="shared" si="5"/>
        <v>1235.92</v>
      </c>
      <c r="L7" s="23">
        <f t="shared" si="6"/>
        <v>3113.66</v>
      </c>
      <c r="M7" s="24">
        <f t="shared" si="7"/>
        <v>0.658195490323474</v>
      </c>
      <c r="N7" s="23">
        <v>15994.57</v>
      </c>
      <c r="O7" s="23">
        <f t="shared" si="8"/>
        <v>29.3500000000004</v>
      </c>
      <c r="P7" s="23">
        <v>16023.92</v>
      </c>
      <c r="Q7" s="24">
        <f t="shared" si="9"/>
        <v>0.00183499775236223</v>
      </c>
      <c r="R7" s="23">
        <f t="shared" ref="R7:R15" si="10">L7+P7</f>
        <v>19137.58</v>
      </c>
      <c r="S7" s="34"/>
    </row>
    <row r="8" s="3" customFormat="1" ht="58" customHeight="1" spans="1:19">
      <c r="A8" s="26" t="s">
        <v>18</v>
      </c>
      <c r="B8" s="23">
        <v>28280.01</v>
      </c>
      <c r="C8" s="23">
        <f t="shared" si="0"/>
        <v>-28280.01</v>
      </c>
      <c r="D8" s="23">
        <v>0</v>
      </c>
      <c r="E8" s="24">
        <f t="shared" si="1"/>
        <v>-1</v>
      </c>
      <c r="F8" s="23">
        <v>19532.77</v>
      </c>
      <c r="G8" s="25">
        <f t="shared" si="2"/>
        <v>-19532.77</v>
      </c>
      <c r="H8" s="23">
        <v>0</v>
      </c>
      <c r="I8" s="24">
        <f t="shared" si="3"/>
        <v>-1</v>
      </c>
      <c r="J8" s="23">
        <f t="shared" si="4"/>
        <v>8747.24</v>
      </c>
      <c r="K8" s="23">
        <f t="shared" si="5"/>
        <v>-8747.24</v>
      </c>
      <c r="L8" s="23">
        <f t="shared" si="6"/>
        <v>0</v>
      </c>
      <c r="M8" s="24">
        <f t="shared" si="7"/>
        <v>-1</v>
      </c>
      <c r="N8" s="23">
        <v>32531.58</v>
      </c>
      <c r="O8" s="23">
        <f t="shared" si="8"/>
        <v>-32531.58</v>
      </c>
      <c r="P8" s="23">
        <v>0</v>
      </c>
      <c r="Q8" s="24">
        <f t="shared" si="9"/>
        <v>-1</v>
      </c>
      <c r="R8" s="23">
        <f t="shared" si="10"/>
        <v>0</v>
      </c>
      <c r="S8" s="34" t="s">
        <v>19</v>
      </c>
    </row>
    <row r="9" s="3" customFormat="1" ht="42" customHeight="1" spans="1:19">
      <c r="A9" s="26" t="s">
        <v>20</v>
      </c>
      <c r="B9" s="23">
        <v>11440.12</v>
      </c>
      <c r="C9" s="23">
        <f t="shared" si="0"/>
        <v>-11440.12</v>
      </c>
      <c r="D9" s="23">
        <v>0</v>
      </c>
      <c r="E9" s="24">
        <f t="shared" si="1"/>
        <v>-1</v>
      </c>
      <c r="F9" s="23">
        <v>8674.05</v>
      </c>
      <c r="G9" s="25">
        <f t="shared" si="2"/>
        <v>-8674.05</v>
      </c>
      <c r="H9" s="23">
        <v>0</v>
      </c>
      <c r="I9" s="24">
        <f t="shared" si="3"/>
        <v>-1</v>
      </c>
      <c r="J9" s="23">
        <f t="shared" si="4"/>
        <v>2766.07</v>
      </c>
      <c r="K9" s="23">
        <f t="shared" si="5"/>
        <v>-2766.07</v>
      </c>
      <c r="L9" s="23">
        <f t="shared" si="6"/>
        <v>0</v>
      </c>
      <c r="M9" s="24">
        <f t="shared" si="7"/>
        <v>-1</v>
      </c>
      <c r="N9" s="23">
        <v>24617.24</v>
      </c>
      <c r="O9" s="23">
        <f t="shared" si="8"/>
        <v>-24617.24</v>
      </c>
      <c r="P9" s="23">
        <v>0</v>
      </c>
      <c r="Q9" s="24">
        <f t="shared" si="9"/>
        <v>-1</v>
      </c>
      <c r="R9" s="23">
        <f t="shared" si="10"/>
        <v>0</v>
      </c>
      <c r="S9" s="34" t="s">
        <v>19</v>
      </c>
    </row>
    <row r="10" s="3" customFormat="1" ht="60" customHeight="1" spans="1:19">
      <c r="A10" s="26" t="s">
        <v>21</v>
      </c>
      <c r="B10" s="23">
        <v>438.03</v>
      </c>
      <c r="C10" s="23">
        <f t="shared" si="0"/>
        <v>-438.03</v>
      </c>
      <c r="D10" s="23">
        <v>0</v>
      </c>
      <c r="E10" s="24">
        <f t="shared" si="1"/>
        <v>-1</v>
      </c>
      <c r="F10" s="23">
        <v>235.66</v>
      </c>
      <c r="G10" s="25">
        <f t="shared" si="2"/>
        <v>-235.66</v>
      </c>
      <c r="H10" s="23">
        <v>0</v>
      </c>
      <c r="I10" s="24">
        <f t="shared" si="3"/>
        <v>-1</v>
      </c>
      <c r="J10" s="23">
        <f t="shared" si="4"/>
        <v>202.37</v>
      </c>
      <c r="K10" s="23">
        <f t="shared" si="5"/>
        <v>-202.37</v>
      </c>
      <c r="L10" s="23">
        <f t="shared" si="6"/>
        <v>0</v>
      </c>
      <c r="M10" s="24">
        <f t="shared" si="7"/>
        <v>-1</v>
      </c>
      <c r="N10" s="23">
        <v>255.12</v>
      </c>
      <c r="O10" s="23">
        <f t="shared" si="8"/>
        <v>-255.12</v>
      </c>
      <c r="P10" s="23">
        <v>0</v>
      </c>
      <c r="Q10" s="24">
        <f t="shared" si="9"/>
        <v>-1</v>
      </c>
      <c r="R10" s="23">
        <f t="shared" si="10"/>
        <v>0</v>
      </c>
      <c r="S10" s="34" t="s">
        <v>19</v>
      </c>
    </row>
    <row r="11" s="3" customFormat="1" ht="40" customHeight="1" spans="1:19">
      <c r="A11" s="26" t="s">
        <v>22</v>
      </c>
      <c r="B11" s="23">
        <v>574.59</v>
      </c>
      <c r="C11" s="23">
        <f t="shared" si="0"/>
        <v>-574.59</v>
      </c>
      <c r="D11" s="23">
        <v>0</v>
      </c>
      <c r="E11" s="24">
        <f t="shared" si="1"/>
        <v>-1</v>
      </c>
      <c r="F11" s="23">
        <v>370.22</v>
      </c>
      <c r="G11" s="25">
        <f t="shared" si="2"/>
        <v>-370.22</v>
      </c>
      <c r="H11" s="23">
        <v>0</v>
      </c>
      <c r="I11" s="24">
        <f t="shared" si="3"/>
        <v>-1</v>
      </c>
      <c r="J11" s="23">
        <f t="shared" si="4"/>
        <v>204.37</v>
      </c>
      <c r="K11" s="23">
        <f t="shared" si="5"/>
        <v>-204.37</v>
      </c>
      <c r="L11" s="23">
        <f t="shared" si="6"/>
        <v>0</v>
      </c>
      <c r="M11" s="24">
        <f t="shared" si="7"/>
        <v>-1</v>
      </c>
      <c r="N11" s="23">
        <v>1047.76</v>
      </c>
      <c r="O11" s="23">
        <f t="shared" si="8"/>
        <v>-1047.76</v>
      </c>
      <c r="P11" s="23">
        <v>0</v>
      </c>
      <c r="Q11" s="24">
        <f t="shared" si="9"/>
        <v>-1</v>
      </c>
      <c r="R11" s="23">
        <f t="shared" si="10"/>
        <v>0</v>
      </c>
      <c r="S11" s="34" t="s">
        <v>16</v>
      </c>
    </row>
    <row r="12" s="3" customFormat="1" ht="42" customHeight="1" spans="1:19">
      <c r="A12" s="26" t="s">
        <v>23</v>
      </c>
      <c r="B12" s="23">
        <v>1144.5</v>
      </c>
      <c r="C12" s="23">
        <f t="shared" si="0"/>
        <v>-1144.5</v>
      </c>
      <c r="D12" s="23">
        <v>0</v>
      </c>
      <c r="E12" s="24">
        <f t="shared" si="1"/>
        <v>-1</v>
      </c>
      <c r="F12" s="23">
        <v>461.51</v>
      </c>
      <c r="G12" s="25">
        <f t="shared" si="2"/>
        <v>-461.51</v>
      </c>
      <c r="H12" s="23">
        <v>0</v>
      </c>
      <c r="I12" s="24">
        <f t="shared" si="3"/>
        <v>-1</v>
      </c>
      <c r="J12" s="23">
        <f t="shared" si="4"/>
        <v>682.99</v>
      </c>
      <c r="K12" s="23">
        <f t="shared" si="5"/>
        <v>-682.99</v>
      </c>
      <c r="L12" s="23">
        <f t="shared" si="6"/>
        <v>0</v>
      </c>
      <c r="M12" s="24">
        <f t="shared" si="7"/>
        <v>-1</v>
      </c>
      <c r="N12" s="23">
        <v>-678.33</v>
      </c>
      <c r="O12" s="23">
        <f t="shared" si="8"/>
        <v>678.33</v>
      </c>
      <c r="P12" s="23">
        <v>0</v>
      </c>
      <c r="Q12" s="24">
        <f t="shared" si="9"/>
        <v>-1</v>
      </c>
      <c r="R12" s="23">
        <f t="shared" si="10"/>
        <v>0</v>
      </c>
      <c r="S12" s="34" t="s">
        <v>19</v>
      </c>
    </row>
    <row r="13" s="3" customFormat="1" ht="42" customHeight="1" spans="1:19">
      <c r="A13" s="27" t="s">
        <v>24</v>
      </c>
      <c r="B13" s="23">
        <v>7155.99</v>
      </c>
      <c r="C13" s="23">
        <f t="shared" si="0"/>
        <v>-662.179999999999</v>
      </c>
      <c r="D13" s="23">
        <v>6493.81</v>
      </c>
      <c r="E13" s="24">
        <f t="shared" si="1"/>
        <v>-0.0925350650294367</v>
      </c>
      <c r="F13" s="23">
        <v>7823.22</v>
      </c>
      <c r="G13" s="25">
        <f t="shared" si="2"/>
        <v>-1245.98</v>
      </c>
      <c r="H13" s="25">
        <v>6577.24</v>
      </c>
      <c r="I13" s="24">
        <f t="shared" si="3"/>
        <v>-0.159266900330043</v>
      </c>
      <c r="J13" s="23">
        <f t="shared" si="4"/>
        <v>-667.23</v>
      </c>
      <c r="K13" s="23">
        <f t="shared" si="5"/>
        <v>583.800000000001</v>
      </c>
      <c r="L13" s="23">
        <f t="shared" si="6"/>
        <v>-83.4299999999994</v>
      </c>
      <c r="M13" s="24">
        <f t="shared" si="7"/>
        <v>-0.874960658243785</v>
      </c>
      <c r="N13" s="23">
        <v>667.23</v>
      </c>
      <c r="O13" s="23">
        <f t="shared" si="8"/>
        <v>0.00999999999999091</v>
      </c>
      <c r="P13" s="23">
        <v>667.24</v>
      </c>
      <c r="Q13" s="24">
        <f t="shared" si="9"/>
        <v>1.49873357013188e-5</v>
      </c>
      <c r="R13" s="23">
        <f t="shared" si="10"/>
        <v>583.810000000001</v>
      </c>
      <c r="S13" s="34"/>
    </row>
    <row r="14" s="3" customFormat="1" ht="42" customHeight="1" spans="1:19">
      <c r="A14" s="27" t="s">
        <v>25</v>
      </c>
      <c r="B14" s="23">
        <v>24825.33</v>
      </c>
      <c r="C14" s="23">
        <f t="shared" si="0"/>
        <v>1888.8</v>
      </c>
      <c r="D14" s="23">
        <v>26714.13</v>
      </c>
      <c r="E14" s="24">
        <f t="shared" si="1"/>
        <v>0.0760835807620684</v>
      </c>
      <c r="F14" s="23">
        <v>25313.79</v>
      </c>
      <c r="G14" s="25">
        <f t="shared" si="2"/>
        <v>2637.18</v>
      </c>
      <c r="H14" s="23">
        <v>27950.97</v>
      </c>
      <c r="I14" s="24">
        <f t="shared" si="3"/>
        <v>0.104179579588833</v>
      </c>
      <c r="J14" s="23">
        <f t="shared" si="4"/>
        <v>-488.459999999999</v>
      </c>
      <c r="K14" s="23">
        <f t="shared" si="5"/>
        <v>-748.380000000001</v>
      </c>
      <c r="L14" s="23">
        <f t="shared" si="6"/>
        <v>-1236.84</v>
      </c>
      <c r="M14" s="24">
        <f t="shared" si="7"/>
        <v>1.53212136101217</v>
      </c>
      <c r="N14" s="23">
        <v>3739.94</v>
      </c>
      <c r="O14" s="23">
        <f t="shared" si="8"/>
        <v>0</v>
      </c>
      <c r="P14" s="23">
        <v>3739.94</v>
      </c>
      <c r="Q14" s="24">
        <f t="shared" si="9"/>
        <v>0</v>
      </c>
      <c r="R14" s="23">
        <f t="shared" si="10"/>
        <v>2503.1</v>
      </c>
      <c r="S14" s="34"/>
    </row>
    <row r="15" s="3" customFormat="1" ht="47" customHeight="1" spans="1:19">
      <c r="A15" s="27" t="s">
        <v>26</v>
      </c>
      <c r="B15" s="23">
        <v>15.32</v>
      </c>
      <c r="C15" s="23">
        <f t="shared" si="0"/>
        <v>-0.17</v>
      </c>
      <c r="D15" s="23">
        <v>15.15</v>
      </c>
      <c r="E15" s="24">
        <f t="shared" si="1"/>
        <v>-0.0110966057441253</v>
      </c>
      <c r="F15" s="23">
        <v>6.7</v>
      </c>
      <c r="G15" s="25">
        <f t="shared" si="2"/>
        <v>-5.32</v>
      </c>
      <c r="H15" s="23">
        <v>1.38</v>
      </c>
      <c r="I15" s="24">
        <f t="shared" si="3"/>
        <v>-0.794029850746269</v>
      </c>
      <c r="J15" s="23">
        <f t="shared" si="4"/>
        <v>8.62</v>
      </c>
      <c r="K15" s="23">
        <f t="shared" si="5"/>
        <v>5.15</v>
      </c>
      <c r="L15" s="23">
        <f t="shared" si="6"/>
        <v>13.77</v>
      </c>
      <c r="M15" s="24">
        <f t="shared" si="7"/>
        <v>0.597447795823666</v>
      </c>
      <c r="N15" s="23">
        <v>996.52</v>
      </c>
      <c r="O15" s="23">
        <f t="shared" si="8"/>
        <v>0.00999999999999091</v>
      </c>
      <c r="P15" s="23">
        <v>996.53</v>
      </c>
      <c r="Q15" s="24">
        <f t="shared" si="9"/>
        <v>1.00349215269045e-5</v>
      </c>
      <c r="R15" s="23">
        <f t="shared" si="10"/>
        <v>1010.3</v>
      </c>
      <c r="S15" s="34"/>
    </row>
    <row r="16" s="3" customFormat="1" ht="29.1" customHeight="1" spans="1:19">
      <c r="A16" s="13" t="s">
        <v>27</v>
      </c>
      <c r="B16" s="28">
        <f>SUM(B6:B15)</f>
        <v>115147.77</v>
      </c>
      <c r="C16" s="28">
        <f t="shared" si="0"/>
        <v>-66979.95</v>
      </c>
      <c r="D16" s="28">
        <f>SUM(D6:D15)</f>
        <v>48167.82</v>
      </c>
      <c r="E16" s="29">
        <f t="shared" si="1"/>
        <v>-0.581686905443327</v>
      </c>
      <c r="F16" s="28">
        <f>SUM(F6:F15)</f>
        <v>101591.28</v>
      </c>
      <c r="G16" s="30">
        <f t="shared" si="2"/>
        <v>-55230.62</v>
      </c>
      <c r="H16" s="28">
        <f>SUM(H6:H15)</f>
        <v>46360.66</v>
      </c>
      <c r="I16" s="29">
        <f t="shared" si="3"/>
        <v>-0.543655124731178</v>
      </c>
      <c r="J16" s="28">
        <f t="shared" si="4"/>
        <v>13556.49</v>
      </c>
      <c r="K16" s="28">
        <f t="shared" si="5"/>
        <v>-11749.33</v>
      </c>
      <c r="L16" s="28">
        <f>J16+K16</f>
        <v>1807.16</v>
      </c>
      <c r="M16" s="29">
        <f t="shared" si="7"/>
        <v>-0.866694107398007</v>
      </c>
      <c r="N16" s="28">
        <f>SUM(N6:N15)</f>
        <v>79286.1</v>
      </c>
      <c r="O16" s="28">
        <f t="shared" si="8"/>
        <v>-57858.47</v>
      </c>
      <c r="P16" s="28">
        <f>SUM(P6:P15)</f>
        <v>21427.63</v>
      </c>
      <c r="Q16" s="29">
        <f t="shared" si="9"/>
        <v>-0.729742918367785</v>
      </c>
      <c r="R16" s="28">
        <f>SUM(R6:R15)</f>
        <v>23234.79</v>
      </c>
      <c r="S16" s="35"/>
    </row>
  </sheetData>
  <autoFilter ref="A2:S16">
    <extLst/>
  </autoFilter>
  <mergeCells count="9">
    <mergeCell ref="A2:S2"/>
    <mergeCell ref="D3:F3"/>
    <mergeCell ref="B4:E4"/>
    <mergeCell ref="F4:I4"/>
    <mergeCell ref="J4:M4"/>
    <mergeCell ref="N4:Q4"/>
    <mergeCell ref="A4:A5"/>
    <mergeCell ref="R4:R5"/>
    <mergeCell ref="S4:S5"/>
  </mergeCells>
  <pageMargins left="0.393055555555556" right="0.156944444444444" top="0.314583333333333" bottom="0.275" header="0.354166666666667" footer="0.275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2019-12-28T01:59:00Z</dcterms:created>
  <dcterms:modified xsi:type="dcterms:W3CDTF">2021-01-12T11:35:21Z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